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FINANCE\A SHAREPOINT DEPARTMENTAL\Transparency Star Program\Debt Obligations\FY 24\"/>
    </mc:Choice>
  </mc:AlternateContent>
  <xr:revisionPtr revIDLastSave="0" documentId="13_ncr:1_{BEB1549E-F90A-4DAA-B5EA-88AFDE9BF9DB}" xr6:coauthVersionLast="36" xr6:coauthVersionMax="36" xr10:uidLastSave="{00000000-0000-0000-0000-000000000000}"/>
  <bookViews>
    <workbookView xWindow="0" yWindow="0" windowWidth="12563" windowHeight="9233" xr2:uid="{54D40B9F-878F-41E8-8F10-A9F04E8AE4DF}"/>
  </bookViews>
  <sheets>
    <sheet name="Current Debt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3" i="2" l="1"/>
  <c r="E53" i="2"/>
  <c r="F53" i="2"/>
  <c r="G53" i="2"/>
  <c r="H53" i="2"/>
  <c r="C53" i="2"/>
  <c r="D51" i="2"/>
  <c r="E51" i="2"/>
  <c r="F51" i="2"/>
  <c r="G51" i="2"/>
  <c r="H51" i="2"/>
  <c r="C51" i="2"/>
  <c r="G46" i="2"/>
  <c r="F46" i="2"/>
  <c r="C46" i="2"/>
  <c r="H45" i="2"/>
  <c r="D45" i="2"/>
  <c r="H44" i="2"/>
  <c r="D44" i="2"/>
  <c r="H43" i="2"/>
  <c r="D43" i="2"/>
  <c r="H42" i="2"/>
  <c r="D42" i="2"/>
  <c r="H41" i="2"/>
  <c r="D41" i="2"/>
  <c r="H40" i="2"/>
  <c r="D40" i="2"/>
  <c r="H39" i="2"/>
  <c r="D39" i="2"/>
  <c r="H38" i="2"/>
  <c r="D38" i="2"/>
  <c r="H37" i="2"/>
  <c r="D37" i="2"/>
  <c r="E46" i="2"/>
  <c r="G34" i="2"/>
  <c r="F34" i="2"/>
  <c r="C34" i="2"/>
  <c r="H33" i="2"/>
  <c r="D33" i="2"/>
  <c r="H32" i="2"/>
  <c r="D32" i="2"/>
  <c r="H31" i="2"/>
  <c r="D31" i="2"/>
  <c r="E30" i="2"/>
  <c r="E34" i="2" s="1"/>
  <c r="D30" i="2"/>
  <c r="C26" i="2"/>
  <c r="G13" i="2"/>
  <c r="C13" i="2"/>
  <c r="H12" i="2"/>
  <c r="D12" i="2"/>
  <c r="H11" i="2"/>
  <c r="D11" i="2"/>
  <c r="H10" i="2"/>
  <c r="D10" i="2"/>
  <c r="H9" i="2"/>
  <c r="D9" i="2"/>
  <c r="H8" i="2"/>
  <c r="D8" i="2"/>
  <c r="H7" i="2"/>
  <c r="D7" i="2"/>
  <c r="H6" i="2"/>
  <c r="D6" i="2"/>
  <c r="F5" i="2"/>
  <c r="H5" i="2" s="1"/>
  <c r="E5" i="2"/>
  <c r="E13" i="2" s="1"/>
  <c r="F50" i="2"/>
  <c r="G50" i="2"/>
  <c r="C50" i="2"/>
  <c r="E26" i="2"/>
  <c r="E27" i="2" s="1"/>
  <c r="G26" i="2"/>
  <c r="D16" i="2"/>
  <c r="D17" i="2"/>
  <c r="D18" i="2"/>
  <c r="D19" i="2"/>
  <c r="D20" i="2"/>
  <c r="D21" i="2"/>
  <c r="D22" i="2"/>
  <c r="D23" i="2"/>
  <c r="D24" i="2"/>
  <c r="D25" i="2"/>
  <c r="D49" i="2"/>
  <c r="H49" i="2"/>
  <c r="H25" i="2"/>
  <c r="H24" i="2"/>
  <c r="H23" i="2"/>
  <c r="H22" i="2"/>
  <c r="H21" i="2"/>
  <c r="H20" i="2"/>
  <c r="H19" i="2"/>
  <c r="H18" i="2"/>
  <c r="H17" i="2"/>
  <c r="H16" i="2"/>
  <c r="H34" i="2" l="1"/>
  <c r="G27" i="2"/>
  <c r="C27" i="2"/>
  <c r="D5" i="2"/>
  <c r="D13" i="2" s="1"/>
  <c r="D46" i="2"/>
  <c r="D34" i="2"/>
  <c r="H46" i="2"/>
  <c r="H26" i="2"/>
  <c r="H13" i="2"/>
  <c r="D50" i="2"/>
  <c r="D26" i="2"/>
  <c r="F13" i="2"/>
  <c r="H50" i="2"/>
  <c r="E50" i="2"/>
  <c r="F26" i="2"/>
  <c r="D27" i="2" l="1"/>
  <c r="F27" i="2"/>
  <c r="H27" i="2"/>
</calcChain>
</file>

<file path=xl/sharedStrings.xml><?xml version="1.0" encoding="utf-8"?>
<sst xmlns="http://schemas.openxmlformats.org/spreadsheetml/2006/main" count="87" uniqueCount="72">
  <si>
    <t>Total Proceeds Received</t>
  </si>
  <si>
    <t>Proceeds Spent</t>
  </si>
  <si>
    <t>Proceeds Unspent</t>
  </si>
  <si>
    <t>2024 General Obligation Refunding &amp; Improvement Bonds - Governmental Supported</t>
  </si>
  <si>
    <t>Refunding, Public Safety &amp; Streets</t>
  </si>
  <si>
    <t>2024 General Obligation Refunding &amp; Improvement Bonds - W&amp;S Supported</t>
  </si>
  <si>
    <t>Refunding</t>
  </si>
  <si>
    <t>2024 Certificates of Obligation Tax &amp; Revenue - Governmental Supported</t>
  </si>
  <si>
    <t>Public Safety, Streets, Parks &amp; Drainage</t>
  </si>
  <si>
    <t>2023 General Obligation Bonds - Governmental Supported</t>
  </si>
  <si>
    <t>Public Safety &amp; Streets</t>
  </si>
  <si>
    <t>2023 Certificates of Obligation Tax &amp; Revenue - Governmental Supported</t>
  </si>
  <si>
    <t>TIF, Public Safety, &amp; Streets</t>
  </si>
  <si>
    <t>2023 Certificates of Obligation Tax &amp; Revenue - W&amp;S Supported</t>
  </si>
  <si>
    <t>Water &amp; Sewer System</t>
  </si>
  <si>
    <t xml:space="preserve">2022 General Obligation Bonds - Governmental Supported </t>
  </si>
  <si>
    <t>Street Improvements</t>
  </si>
  <si>
    <t>2022 Certificates of Obligation Tax &amp; Revenue - Governmental Supported</t>
  </si>
  <si>
    <t>TIF &amp; Parks</t>
  </si>
  <si>
    <t>2022 Certificates of Obligation Tax &amp; Revenue - W&amp;S Supported</t>
  </si>
  <si>
    <t>2021 General Obligation Refunding Bonds W &amp; S Supported</t>
  </si>
  <si>
    <t>Water &amp; Sewer Refunding</t>
  </si>
  <si>
    <t xml:space="preserve">2020 General Obligation Refunding Bonds - Governmental Supported </t>
  </si>
  <si>
    <t>Parks &amp; Streets Refunding</t>
  </si>
  <si>
    <t>2020 Certificates of Obligation Tax &amp; Revenue - Governmental Supported</t>
  </si>
  <si>
    <t>2020 Certificates of Obligation Tax &amp; Revenue - W&amp;S Supported</t>
  </si>
  <si>
    <t>2019 Certificates of Obligation Tax and Revenue - Governmental Supported</t>
  </si>
  <si>
    <t>2019 Certificates of Obligation Tax and Revenue - W&amp;S Supported</t>
  </si>
  <si>
    <t>2018 Certificates of Obligation Tax and Revenue - Governmental Supported</t>
  </si>
  <si>
    <t>Street Improvements &amp; Public Improvements</t>
  </si>
  <si>
    <t>2018 Certificates of Obligation Tax and Revenue - W&amp;S Supported</t>
  </si>
  <si>
    <t xml:space="preserve">2017 General Obligation Bonds - Governmental Supported </t>
  </si>
  <si>
    <t>2017 Certificates of Obligation Tax and Revenue - Governmental Supported</t>
  </si>
  <si>
    <t>2017 Certificates of Obligation Tax and Revenue - W&amp;S Supported</t>
  </si>
  <si>
    <t xml:space="preserve">2016 General Obligation Refunding Bonds - Governmental Supported </t>
  </si>
  <si>
    <t>Refunding/Parks, Police, &amp; Streets</t>
  </si>
  <si>
    <t>2016 Certificates of Obligation Tax and Revenue - Governmental Supported</t>
  </si>
  <si>
    <t>Street Improvements &amp; Parks</t>
  </si>
  <si>
    <t>2016 Certificates of Obligation Tax and Revenue - W&amp;S Supported</t>
  </si>
  <si>
    <t>2016 General Obligation Refunding Bonds - W&amp;S Supported</t>
  </si>
  <si>
    <t>2015 General Obligation Refunding Bonds - Governmental Supported</t>
  </si>
  <si>
    <t>Streets</t>
  </si>
  <si>
    <t>2015 Certificates of Obligation Tax and Revenue - Governmental Supported</t>
  </si>
  <si>
    <t>Public Works &amp; Safety</t>
  </si>
  <si>
    <t>2015 Certificates of Obligation Tax and Revenue - W&amp;S Supported</t>
  </si>
  <si>
    <t>2015 General Obligation Refunding Bonds - W&amp;S Supported</t>
  </si>
  <si>
    <t>Water &amp; Sewer System Refunding</t>
  </si>
  <si>
    <t>2013 Certificates of Obligation Tax and Revenue - Governmental Supported</t>
  </si>
  <si>
    <t>2013 Certificates of Obligation Tax and Revenue - W&amp;S Supported</t>
  </si>
  <si>
    <t>2012 General Obligation Refunding Bonds - Governmental Supported</t>
  </si>
  <si>
    <t>Refunding Comb Tax &amp; Rev C/O Ser 2005</t>
  </si>
  <si>
    <t>2012 Water and Sewer Revenue Bonds</t>
  </si>
  <si>
    <t>TOTAL OUTSTANDING DEBT</t>
  </si>
  <si>
    <t>as of September 30, 2024</t>
  </si>
  <si>
    <t>Series</t>
  </si>
  <si>
    <t>Interest</t>
  </si>
  <si>
    <t>Principal</t>
  </si>
  <si>
    <t>Total Principal and Interest</t>
  </si>
  <si>
    <t>Purpose</t>
  </si>
  <si>
    <t>Governmental Certificates of  Obligation Debt</t>
  </si>
  <si>
    <t xml:space="preserve">     Total Governmental Certificates of Obligation Debt</t>
  </si>
  <si>
    <t>Total Governmental Debt</t>
  </si>
  <si>
    <t xml:space="preserve">     Total Business Type General Obligation Debt</t>
  </si>
  <si>
    <t>Business-type Certificates of Obligation Debt</t>
  </si>
  <si>
    <t>Governmental General Obligation Bond Debt</t>
  </si>
  <si>
    <t xml:space="preserve">     Total Governmental General Obligation Bond Debt</t>
  </si>
  <si>
    <t>Business-type General Obligation Bond Debt</t>
  </si>
  <si>
    <t xml:space="preserve">     Total Business-type General Obligation Bond Debt</t>
  </si>
  <si>
    <t>Business-type Revenu Bonds</t>
  </si>
  <si>
    <t xml:space="preserve">     Total Business-type Revenue Bonds</t>
  </si>
  <si>
    <t>Total Business-type Debt</t>
  </si>
  <si>
    <t>Total Debt Outstanding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</si>
</sst>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3" formatCode="_(* #,##0.00_);_(* \(#,##0.0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8"/>
      <color theme="0"/>
      <name val="Times New Roman"/>
      <family val="1"/>
    </font>
    <font>
      <b/>
      <sz val="14"/>
      <color theme="0"/>
      <name val="Times New Roman"/>
      <family val="1"/>
    </font>
    <font>
      <b/>
      <sz val="12"/>
      <color theme="1"/>
      <name val="Times New Roman"/>
      <family val="1"/>
    </font>
    <font>
      <b/>
      <sz val="12"/>
      <color theme="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8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wrapText="1"/>
    </xf>
    <xf numFmtId="42" fontId="2" fillId="0" borderId="1" xfId="0" applyNumberFormat="1" applyFont="1" applyFill="1" applyBorder="1" applyAlignment="1" applyProtection="1">
      <alignment horizontal="left" vertical="center"/>
      <protection locked="0"/>
    </xf>
    <xf numFmtId="42" fontId="2" fillId="0" borderId="1" xfId="0" applyNumberFormat="1" applyFont="1" applyFill="1" applyBorder="1" applyAlignment="1" applyProtection="1">
      <alignment horizontal="left" vertical="center" wrapText="1"/>
      <protection locked="0"/>
    </xf>
    <xf numFmtId="42" fontId="2" fillId="3" borderId="1" xfId="0" applyNumberFormat="1" applyFont="1" applyFill="1" applyBorder="1" applyAlignment="1" applyProtection="1">
      <alignment horizontal="left" vertical="center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42" fontId="5" fillId="3" borderId="3" xfId="0" applyNumberFormat="1" applyFont="1" applyFill="1" applyBorder="1" applyAlignment="1" applyProtection="1">
      <alignment horizontal="left" vertical="center"/>
      <protection locked="0"/>
    </xf>
    <xf numFmtId="42" fontId="5" fillId="3" borderId="1" xfId="0" applyNumberFormat="1" applyFont="1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wrapText="1"/>
    </xf>
    <xf numFmtId="0" fontId="5" fillId="0" borderId="0" xfId="0" applyFont="1"/>
    <xf numFmtId="0" fontId="7" fillId="0" borderId="0" xfId="0" applyFont="1" applyFill="1" applyAlignment="1">
      <alignment wrapText="1"/>
    </xf>
    <xf numFmtId="0" fontId="7" fillId="0" borderId="0" xfId="0" applyFont="1" applyFill="1"/>
    <xf numFmtId="0" fontId="8" fillId="0" borderId="0" xfId="0" applyFont="1" applyFill="1" applyAlignment="1">
      <alignment wrapText="1"/>
    </xf>
    <xf numFmtId="0" fontId="8" fillId="0" borderId="0" xfId="0" applyFont="1" applyFill="1"/>
    <xf numFmtId="0" fontId="7" fillId="0" borderId="0" xfId="0" applyFont="1" applyAlignment="1">
      <alignment wrapText="1"/>
    </xf>
    <xf numFmtId="0" fontId="7" fillId="0" borderId="0" xfId="0" applyFont="1"/>
    <xf numFmtId="0" fontId="8" fillId="0" borderId="0" xfId="0" applyFont="1" applyAlignment="1">
      <alignment wrapText="1"/>
    </xf>
    <xf numFmtId="0" fontId="8" fillId="0" borderId="0" xfId="0" applyFont="1"/>
    <xf numFmtId="0" fontId="9" fillId="0" borderId="0" xfId="0" applyFont="1" applyAlignment="1">
      <alignment wrapText="1"/>
    </xf>
    <xf numFmtId="0" fontId="2" fillId="3" borderId="4" xfId="0" applyFont="1" applyFill="1" applyBorder="1" applyAlignment="1">
      <alignment wrapText="1"/>
    </xf>
    <xf numFmtId="42" fontId="2" fillId="3" borderId="1" xfId="0" applyNumberFormat="1" applyFont="1" applyFill="1" applyBorder="1" applyAlignment="1">
      <alignment wrapText="1"/>
    </xf>
    <xf numFmtId="0" fontId="5" fillId="3" borderId="4" xfId="0" applyFont="1" applyFill="1" applyBorder="1" applyAlignment="1">
      <alignment wrapText="1"/>
    </xf>
    <xf numFmtId="42" fontId="5" fillId="3" borderId="1" xfId="0" applyNumberFormat="1" applyFont="1" applyFill="1" applyBorder="1" applyAlignment="1">
      <alignment wrapText="1"/>
    </xf>
    <xf numFmtId="0" fontId="3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6" fillId="4" borderId="8" xfId="0" applyFont="1" applyFill="1" applyBorder="1" applyAlignment="1">
      <alignment wrapText="1"/>
    </xf>
    <xf numFmtId="0" fontId="6" fillId="4" borderId="0" xfId="0" applyFont="1" applyFill="1" applyBorder="1" applyAlignment="1">
      <alignment horizontal="center" wrapText="1"/>
    </xf>
    <xf numFmtId="0" fontId="6" fillId="4" borderId="9" xfId="0" applyFont="1" applyFill="1" applyBorder="1" applyAlignment="1">
      <alignment horizontal="center" wrapText="1"/>
    </xf>
    <xf numFmtId="0" fontId="5" fillId="3" borderId="8" xfId="0" applyFont="1" applyFill="1" applyBorder="1" applyAlignment="1">
      <alignment wrapText="1"/>
    </xf>
    <xf numFmtId="0" fontId="5" fillId="3" borderId="0" xfId="0" applyFont="1" applyFill="1" applyBorder="1" applyAlignment="1">
      <alignment horizontal="center" wrapText="1"/>
    </xf>
    <xf numFmtId="0" fontId="5" fillId="3" borderId="9" xfId="0" applyFont="1" applyFill="1" applyBorder="1" applyAlignment="1">
      <alignment horizontal="center" wrapText="1"/>
    </xf>
    <xf numFmtId="0" fontId="2" fillId="0" borderId="10" xfId="0" applyFont="1" applyFill="1" applyBorder="1" applyAlignment="1" applyProtection="1">
      <alignment horizontal="left" vertical="center"/>
      <protection locked="0"/>
    </xf>
    <xf numFmtId="42" fontId="2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5" fillId="3" borderId="12" xfId="0" quotePrefix="1" applyFont="1" applyFill="1" applyBorder="1" applyAlignment="1" applyProtection="1">
      <alignment horizontal="left" vertical="center"/>
      <protection locked="0"/>
    </xf>
    <xf numFmtId="42" fontId="2" fillId="3" borderId="11" xfId="0" applyNumberFormat="1" applyFont="1" applyFill="1" applyBorder="1" applyAlignment="1" applyProtection="1">
      <alignment horizontal="left" vertical="center"/>
      <protection locked="0"/>
    </xf>
    <xf numFmtId="0" fontId="2" fillId="0" borderId="8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9" xfId="0" applyFont="1" applyFill="1" applyBorder="1" applyAlignment="1">
      <alignment wrapText="1"/>
    </xf>
    <xf numFmtId="0" fontId="5" fillId="3" borderId="12" xfId="0" applyFont="1" applyFill="1" applyBorder="1" applyAlignment="1" applyProtection="1">
      <alignment horizontal="left" vertical="center"/>
      <protection locked="0"/>
    </xf>
    <xf numFmtId="42" fontId="5" fillId="3" borderId="11" xfId="0" applyNumberFormat="1" applyFont="1" applyFill="1" applyBorder="1" applyAlignment="1" applyProtection="1">
      <alignment horizontal="left" vertical="center"/>
      <protection locked="0"/>
    </xf>
    <xf numFmtId="0" fontId="2" fillId="3" borderId="0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0" fontId="5" fillId="3" borderId="8" xfId="0" quotePrefix="1" applyFont="1" applyFill="1" applyBorder="1" applyAlignment="1">
      <alignment wrapText="1"/>
    </xf>
    <xf numFmtId="42" fontId="2" fillId="3" borderId="0" xfId="0" applyNumberFormat="1" applyFont="1" applyFill="1" applyBorder="1" applyAlignment="1">
      <alignment wrapText="1"/>
    </xf>
    <xf numFmtId="42" fontId="2" fillId="3" borderId="9" xfId="0" applyNumberFormat="1" applyFont="1" applyFill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5" fillId="3" borderId="12" xfId="0" quotePrefix="1" applyFont="1" applyFill="1" applyBorder="1" applyAlignment="1">
      <alignment wrapText="1"/>
    </xf>
    <xf numFmtId="42" fontId="2" fillId="3" borderId="11" xfId="0" applyNumberFormat="1" applyFont="1" applyFill="1" applyBorder="1" applyAlignment="1">
      <alignment wrapText="1"/>
    </xf>
    <xf numFmtId="42" fontId="5" fillId="3" borderId="11" xfId="0" applyNumberFormat="1" applyFont="1" applyFill="1" applyBorder="1" applyAlignment="1">
      <alignment wrapText="1"/>
    </xf>
    <xf numFmtId="0" fontId="6" fillId="4" borderId="13" xfId="0" applyFont="1" applyFill="1" applyBorder="1" applyAlignment="1">
      <alignment wrapText="1"/>
    </xf>
    <xf numFmtId="0" fontId="6" fillId="4" borderId="14" xfId="0" applyFont="1" applyFill="1" applyBorder="1" applyAlignment="1">
      <alignment wrapText="1"/>
    </xf>
    <xf numFmtId="42" fontId="6" fillId="4" borderId="14" xfId="0" applyNumberFormat="1" applyFont="1" applyFill="1" applyBorder="1" applyAlignment="1">
      <alignment wrapText="1"/>
    </xf>
    <xf numFmtId="42" fontId="6" fillId="4" borderId="15" xfId="0" applyNumberFormat="1" applyFont="1" applyFill="1" applyBorder="1" applyAlignment="1">
      <alignment wrapText="1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42" fontId="2" fillId="0" borderId="3" xfId="0" applyNumberFormat="1" applyFont="1" applyFill="1" applyBorder="1" applyAlignment="1" applyProtection="1">
      <alignment horizontal="left" vertical="center" wrapText="1"/>
      <protection locked="0"/>
    </xf>
    <xf numFmtId="42" fontId="2" fillId="3" borderId="3" xfId="0" applyNumberFormat="1" applyFont="1" applyFill="1" applyBorder="1" applyAlignment="1" applyProtection="1">
      <alignment horizontal="left" vertical="center"/>
      <protection locked="0"/>
    </xf>
    <xf numFmtId="42" fontId="2" fillId="3" borderId="3" xfId="0" applyNumberFormat="1" applyFont="1" applyFill="1" applyBorder="1" applyAlignment="1">
      <alignment wrapText="1"/>
    </xf>
    <xf numFmtId="42" fontId="5" fillId="3" borderId="3" xfId="0" applyNumberFormat="1" applyFont="1" applyFill="1" applyBorder="1" applyAlignment="1">
      <alignment wrapText="1"/>
    </xf>
    <xf numFmtId="0" fontId="6" fillId="4" borderId="5" xfId="0" applyFont="1" applyFill="1" applyBorder="1" applyAlignment="1">
      <alignment horizontal="center" wrapText="1"/>
    </xf>
    <xf numFmtId="0" fontId="6" fillId="4" borderId="6" xfId="0" applyFont="1" applyFill="1" applyBorder="1" applyAlignment="1">
      <alignment horizontal="center" wrapText="1"/>
    </xf>
    <xf numFmtId="0" fontId="6" fillId="4" borderId="7" xfId="0" applyFont="1" applyFill="1" applyBorder="1" applyAlignment="1">
      <alignment horizontal="center" wrapText="1"/>
    </xf>
    <xf numFmtId="0" fontId="5" fillId="3" borderId="8" xfId="0" applyFont="1" applyFill="1" applyBorder="1" applyAlignment="1">
      <alignment horizontal="center" wrapText="1"/>
    </xf>
    <xf numFmtId="42" fontId="2" fillId="0" borderId="10" xfId="0" applyNumberFormat="1" applyFont="1" applyFill="1" applyBorder="1" applyAlignment="1" applyProtection="1">
      <alignment horizontal="left" vertical="center"/>
      <protection locked="0"/>
    </xf>
    <xf numFmtId="42" fontId="2" fillId="3" borderId="10" xfId="0" applyNumberFormat="1" applyFont="1" applyFill="1" applyBorder="1" applyAlignment="1" applyProtection="1">
      <alignment horizontal="left" vertical="center"/>
      <protection locked="0"/>
    </xf>
    <xf numFmtId="42" fontId="5" fillId="3" borderId="10" xfId="0" applyNumberFormat="1" applyFont="1" applyFill="1" applyBorder="1" applyAlignment="1" applyProtection="1">
      <alignment horizontal="left" vertical="center"/>
      <protection locked="0"/>
    </xf>
    <xf numFmtId="0" fontId="2" fillId="3" borderId="8" xfId="0" applyFont="1" applyFill="1" applyBorder="1" applyAlignment="1">
      <alignment wrapText="1"/>
    </xf>
    <xf numFmtId="42" fontId="2" fillId="3" borderId="8" xfId="0" applyNumberFormat="1" applyFont="1" applyFill="1" applyBorder="1" applyAlignment="1">
      <alignment wrapText="1"/>
    </xf>
    <xf numFmtId="42" fontId="2" fillId="3" borderId="10" xfId="0" applyNumberFormat="1" applyFont="1" applyFill="1" applyBorder="1" applyAlignment="1">
      <alignment wrapText="1"/>
    </xf>
    <xf numFmtId="42" fontId="5" fillId="3" borderId="10" xfId="0" applyNumberFormat="1" applyFont="1" applyFill="1" applyBorder="1" applyAlignment="1">
      <alignment wrapText="1"/>
    </xf>
    <xf numFmtId="42" fontId="6" fillId="4" borderId="13" xfId="0" applyNumberFormat="1" applyFont="1" applyFill="1" applyBorder="1" applyAlignment="1">
      <alignment wrapText="1"/>
    </xf>
    <xf numFmtId="165" fontId="2" fillId="0" borderId="10" xfId="1" applyNumberFormat="1" applyFont="1" applyFill="1" applyBorder="1" applyAlignment="1" applyProtection="1">
      <alignment horizontal="left" vertical="center"/>
      <protection locked="0"/>
    </xf>
    <xf numFmtId="165" fontId="2" fillId="0" borderId="1" xfId="1" applyNumberFormat="1" applyFont="1" applyFill="1" applyBorder="1" applyAlignment="1" applyProtection="1">
      <alignment horizontal="left" vertical="center"/>
      <protection locked="0"/>
    </xf>
    <xf numFmtId="165" fontId="2" fillId="0" borderId="11" xfId="1" applyNumberFormat="1" applyFont="1" applyFill="1" applyBorder="1" applyAlignment="1" applyProtection="1">
      <alignment horizontal="left" vertical="center" wrapText="1"/>
      <protection locked="0"/>
    </xf>
    <xf numFmtId="165" fontId="2" fillId="0" borderId="3" xfId="1" applyNumberFormat="1" applyFont="1" applyFill="1" applyBorder="1" applyAlignment="1" applyProtection="1">
      <alignment horizontal="left" vertical="center" wrapText="1"/>
      <protection locked="0"/>
    </xf>
    <xf numFmtId="165" fontId="2" fillId="0" borderId="1" xfId="1" applyNumberFormat="1" applyFont="1" applyFill="1" applyBorder="1" applyAlignment="1" applyProtection="1">
      <alignment horizontal="left" vertical="center" wrapText="1"/>
      <protection locked="0"/>
    </xf>
  </cellXfs>
  <cellStyles count="2">
    <cellStyle name="Comma" xfId="1" builtinId="3"/>
    <cellStyle name="Normal" xfId="0" builtinId="0"/>
  </cellStyles>
  <dxfs count="1">
    <dxf>
      <font>
        <b/>
        <i val="0"/>
      </font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F70EF-0529-4A37-BA22-53533766864A}">
  <dimension ref="A1:K54"/>
  <sheetViews>
    <sheetView tabSelected="1" workbookViewId="0">
      <selection activeCell="G23" sqref="G23"/>
    </sheetView>
  </sheetViews>
  <sheetFormatPr defaultRowHeight="14.25" x14ac:dyDescent="0.45"/>
  <cols>
    <col min="1" max="1" width="78" style="1" customWidth="1"/>
    <col min="2" max="2" width="39.1328125" style="1" bestFit="1" customWidth="1"/>
    <col min="3" max="5" width="16.86328125" style="1" customWidth="1"/>
    <col min="6" max="8" width="16.1328125" style="1" customWidth="1"/>
    <col min="9" max="11" width="26.6640625" style="1" customWidth="1"/>
  </cols>
  <sheetData>
    <row r="1" spans="1:11" ht="22.5" x14ac:dyDescent="0.6">
      <c r="A1" s="23" t="s">
        <v>52</v>
      </c>
      <c r="B1" s="24"/>
      <c r="C1" s="24"/>
      <c r="D1" s="24"/>
      <c r="E1" s="24"/>
      <c r="F1" s="24"/>
      <c r="G1" s="24"/>
      <c r="H1" s="25"/>
    </row>
    <row r="2" spans="1:11" ht="17.649999999999999" thickBot="1" x14ac:dyDescent="0.5">
      <c r="A2" s="26" t="s">
        <v>53</v>
      </c>
      <c r="B2" s="27"/>
      <c r="C2" s="27"/>
      <c r="D2" s="27"/>
      <c r="E2" s="27"/>
      <c r="F2" s="27"/>
      <c r="G2" s="27"/>
      <c r="H2" s="28"/>
    </row>
    <row r="3" spans="1:11" s="9" customFormat="1" ht="30" x14ac:dyDescent="0.4">
      <c r="A3" s="29" t="s">
        <v>54</v>
      </c>
      <c r="B3" s="30" t="s">
        <v>58</v>
      </c>
      <c r="C3" s="65" t="s">
        <v>56</v>
      </c>
      <c r="D3" s="66" t="s">
        <v>55</v>
      </c>
      <c r="E3" s="67" t="s">
        <v>57</v>
      </c>
      <c r="F3" s="30" t="s">
        <v>0</v>
      </c>
      <c r="G3" s="30" t="s">
        <v>1</v>
      </c>
      <c r="H3" s="31" t="s">
        <v>2</v>
      </c>
      <c r="I3" s="8"/>
      <c r="J3" s="8"/>
      <c r="K3" s="8"/>
    </row>
    <row r="4" spans="1:11" s="9" customFormat="1" ht="15" x14ac:dyDescent="0.4">
      <c r="A4" s="32" t="s">
        <v>64</v>
      </c>
      <c r="B4" s="33"/>
      <c r="C4" s="68"/>
      <c r="D4" s="33"/>
      <c r="E4" s="34"/>
      <c r="F4" s="33"/>
      <c r="G4" s="33"/>
      <c r="H4" s="34"/>
      <c r="I4" s="8"/>
      <c r="J4" s="8"/>
      <c r="K4" s="8"/>
    </row>
    <row r="5" spans="1:11" s="11" customFormat="1" ht="16.5" customHeight="1" x14ac:dyDescent="0.5">
      <c r="A5" s="35" t="s">
        <v>3</v>
      </c>
      <c r="B5" s="59" t="s">
        <v>4</v>
      </c>
      <c r="C5" s="69">
        <v>14735232</v>
      </c>
      <c r="D5" s="2">
        <f>E5-C5</f>
        <v>5114498</v>
      </c>
      <c r="E5" s="36">
        <f>24089563-4239833</f>
        <v>19849730</v>
      </c>
      <c r="F5" s="61">
        <f>9697403.35+6108921.35</f>
        <v>15806324.699999999</v>
      </c>
      <c r="G5" s="3">
        <v>9759359</v>
      </c>
      <c r="H5" s="36">
        <f t="shared" ref="H5:H7" si="0">F5-G5</f>
        <v>6046965.6999999993</v>
      </c>
      <c r="I5" s="10"/>
      <c r="J5" s="10"/>
      <c r="K5" s="10"/>
    </row>
    <row r="6" spans="1:11" s="11" customFormat="1" ht="16.5" customHeight="1" x14ac:dyDescent="0.5">
      <c r="A6" s="35" t="s">
        <v>9</v>
      </c>
      <c r="B6" s="59" t="s">
        <v>10</v>
      </c>
      <c r="C6" s="77">
        <v>8740000</v>
      </c>
      <c r="D6" s="78">
        <f>E6-C6</f>
        <v>4454994</v>
      </c>
      <c r="E6" s="79">
        <v>13194994</v>
      </c>
      <c r="F6" s="80">
        <v>9286956</v>
      </c>
      <c r="G6" s="81">
        <v>0</v>
      </c>
      <c r="H6" s="79">
        <f t="shared" si="0"/>
        <v>9286956</v>
      </c>
      <c r="I6" s="10"/>
      <c r="J6" s="10"/>
      <c r="K6" s="10"/>
    </row>
    <row r="7" spans="1:11" s="11" customFormat="1" ht="16.5" customHeight="1" x14ac:dyDescent="0.5">
      <c r="A7" s="35" t="s">
        <v>15</v>
      </c>
      <c r="B7" s="59" t="s">
        <v>16</v>
      </c>
      <c r="C7" s="77">
        <v>1275000</v>
      </c>
      <c r="D7" s="78">
        <f>E7-C7</f>
        <v>566600</v>
      </c>
      <c r="E7" s="79">
        <v>1841600</v>
      </c>
      <c r="F7" s="80">
        <v>1413000</v>
      </c>
      <c r="G7" s="81">
        <v>0</v>
      </c>
      <c r="H7" s="79">
        <f t="shared" si="0"/>
        <v>1413000</v>
      </c>
      <c r="I7" s="10"/>
      <c r="J7" s="10"/>
      <c r="K7" s="10"/>
    </row>
    <row r="8" spans="1:11" s="11" customFormat="1" ht="16.5" customHeight="1" x14ac:dyDescent="0.5">
      <c r="A8" s="35" t="s">
        <v>22</v>
      </c>
      <c r="B8" s="59" t="s">
        <v>23</v>
      </c>
      <c r="C8" s="77">
        <v>2690000</v>
      </c>
      <c r="D8" s="78">
        <f>E8-C8</f>
        <v>424250</v>
      </c>
      <c r="E8" s="79">
        <v>3114250</v>
      </c>
      <c r="F8" s="80">
        <v>5304194</v>
      </c>
      <c r="G8" s="81">
        <v>5304194</v>
      </c>
      <c r="H8" s="79">
        <f>F8-G8</f>
        <v>0</v>
      </c>
      <c r="I8" s="10"/>
      <c r="J8" s="10"/>
      <c r="K8" s="10"/>
    </row>
    <row r="9" spans="1:11" s="11" customFormat="1" ht="16.5" customHeight="1" x14ac:dyDescent="0.5">
      <c r="A9" s="35" t="s">
        <v>31</v>
      </c>
      <c r="B9" s="59" t="s">
        <v>16</v>
      </c>
      <c r="C9" s="77">
        <v>1575000</v>
      </c>
      <c r="D9" s="78">
        <f>E9-C9</f>
        <v>348359</v>
      </c>
      <c r="E9" s="79">
        <v>1923359</v>
      </c>
      <c r="F9" s="80">
        <v>2256534</v>
      </c>
      <c r="G9" s="81">
        <v>2256534</v>
      </c>
      <c r="H9" s="79">
        <f t="shared" ref="H9:H12" si="1">F9-G9</f>
        <v>0</v>
      </c>
      <c r="I9" s="10"/>
      <c r="J9" s="10"/>
      <c r="K9" s="10"/>
    </row>
    <row r="10" spans="1:11" s="11" customFormat="1" ht="16.5" customHeight="1" x14ac:dyDescent="0.5">
      <c r="A10" s="35" t="s">
        <v>34</v>
      </c>
      <c r="B10" s="59" t="s">
        <v>35</v>
      </c>
      <c r="C10" s="77">
        <v>12655000</v>
      </c>
      <c r="D10" s="78">
        <f>E10-C10</f>
        <v>1861500</v>
      </c>
      <c r="E10" s="79">
        <v>14516500</v>
      </c>
      <c r="F10" s="80">
        <v>28920442</v>
      </c>
      <c r="G10" s="81">
        <v>28920442</v>
      </c>
      <c r="H10" s="79">
        <f t="shared" si="1"/>
        <v>0</v>
      </c>
      <c r="I10" s="10"/>
      <c r="J10" s="10"/>
      <c r="K10" s="10"/>
    </row>
    <row r="11" spans="1:11" s="11" customFormat="1" ht="16.5" customHeight="1" x14ac:dyDescent="0.5">
      <c r="A11" s="35" t="s">
        <v>40</v>
      </c>
      <c r="B11" s="59" t="s">
        <v>41</v>
      </c>
      <c r="C11" s="77">
        <v>4390000</v>
      </c>
      <c r="D11" s="78">
        <f>E11-C11</f>
        <v>505900</v>
      </c>
      <c r="E11" s="79">
        <v>4895900</v>
      </c>
      <c r="F11" s="80">
        <v>13735315</v>
      </c>
      <c r="G11" s="81">
        <v>13735315</v>
      </c>
      <c r="H11" s="79">
        <f t="shared" si="1"/>
        <v>0</v>
      </c>
      <c r="I11" s="10"/>
      <c r="J11" s="10"/>
      <c r="K11" s="10"/>
    </row>
    <row r="12" spans="1:11" s="11" customFormat="1" ht="16.5" customHeight="1" x14ac:dyDescent="0.5">
      <c r="A12" s="35" t="s">
        <v>49</v>
      </c>
      <c r="B12" s="59" t="s">
        <v>50</v>
      </c>
      <c r="C12" s="77">
        <v>1840000</v>
      </c>
      <c r="D12" s="78">
        <f>E12-C12</f>
        <v>119875</v>
      </c>
      <c r="E12" s="79">
        <v>1959875</v>
      </c>
      <c r="F12" s="80">
        <v>5293753</v>
      </c>
      <c r="G12" s="81">
        <v>5293753</v>
      </c>
      <c r="H12" s="79">
        <f t="shared" si="1"/>
        <v>0</v>
      </c>
      <c r="I12" s="10"/>
      <c r="J12" s="10"/>
      <c r="K12" s="10"/>
    </row>
    <row r="13" spans="1:11" s="11" customFormat="1" ht="16.5" customHeight="1" x14ac:dyDescent="0.5">
      <c r="A13" s="37" t="s">
        <v>65</v>
      </c>
      <c r="B13" s="60"/>
      <c r="C13" s="70">
        <f>SUM(C5:C12)</f>
        <v>47900232</v>
      </c>
      <c r="D13" s="4">
        <f>SUM(D5:D12)</f>
        <v>13395976</v>
      </c>
      <c r="E13" s="38">
        <f>SUM(E5:E12)</f>
        <v>61296208</v>
      </c>
      <c r="F13" s="62">
        <f>SUM(F5:F12)</f>
        <v>82016518.700000003</v>
      </c>
      <c r="G13" s="4">
        <f>SUM(G5:G12)</f>
        <v>65269597</v>
      </c>
      <c r="H13" s="38">
        <f>SUM(H5:H12)</f>
        <v>16746921.699999999</v>
      </c>
      <c r="I13" s="10"/>
      <c r="J13" s="10"/>
      <c r="K13" s="10"/>
    </row>
    <row r="14" spans="1:11" s="11" customFormat="1" ht="15.75" x14ac:dyDescent="0.5">
      <c r="A14" s="39"/>
      <c r="B14" s="40"/>
      <c r="C14" s="39"/>
      <c r="D14" s="40"/>
      <c r="E14" s="41"/>
      <c r="F14" s="40"/>
      <c r="G14" s="40"/>
      <c r="H14" s="41"/>
      <c r="I14" s="10"/>
      <c r="J14" s="10"/>
      <c r="K14" s="10"/>
    </row>
    <row r="15" spans="1:11" s="9" customFormat="1" ht="15" x14ac:dyDescent="0.4">
      <c r="A15" s="32" t="s">
        <v>59</v>
      </c>
      <c r="B15" s="33"/>
      <c r="C15" s="68"/>
      <c r="D15" s="33"/>
      <c r="E15" s="34"/>
      <c r="F15" s="33"/>
      <c r="G15" s="33"/>
      <c r="H15" s="34"/>
      <c r="I15" s="8"/>
      <c r="J15" s="8"/>
      <c r="K15" s="8"/>
    </row>
    <row r="16" spans="1:11" s="11" customFormat="1" ht="16.5" customHeight="1" x14ac:dyDescent="0.5">
      <c r="A16" s="35" t="s">
        <v>7</v>
      </c>
      <c r="B16" s="59" t="s">
        <v>8</v>
      </c>
      <c r="C16" s="69">
        <v>36535000</v>
      </c>
      <c r="D16" s="2">
        <f>E16-C16</f>
        <v>17213002</v>
      </c>
      <c r="E16" s="36">
        <v>53748002</v>
      </c>
      <c r="F16" s="61">
        <v>38953859</v>
      </c>
      <c r="G16" s="3">
        <v>5888572</v>
      </c>
      <c r="H16" s="36">
        <f t="shared" ref="H16:H17" si="2">F16-G16</f>
        <v>33065287</v>
      </c>
      <c r="I16" s="10"/>
      <c r="J16" s="10"/>
      <c r="K16" s="10"/>
    </row>
    <row r="17" spans="1:11" s="11" customFormat="1" ht="16.5" customHeight="1" x14ac:dyDescent="0.5">
      <c r="A17" s="35" t="s">
        <v>11</v>
      </c>
      <c r="B17" s="59" t="s">
        <v>12</v>
      </c>
      <c r="C17" s="77">
        <v>22005000</v>
      </c>
      <c r="D17" s="78">
        <f>E17-C17</f>
        <v>11184650</v>
      </c>
      <c r="E17" s="79">
        <v>33189650</v>
      </c>
      <c r="F17" s="80">
        <v>23515000</v>
      </c>
      <c r="G17" s="81">
        <v>14946528</v>
      </c>
      <c r="H17" s="79">
        <f t="shared" si="2"/>
        <v>8568472</v>
      </c>
      <c r="I17" s="10"/>
      <c r="J17" s="10"/>
      <c r="K17" s="10"/>
    </row>
    <row r="18" spans="1:11" s="11" customFormat="1" ht="16.5" customHeight="1" x14ac:dyDescent="0.5">
      <c r="A18" s="35" t="s">
        <v>17</v>
      </c>
      <c r="B18" s="59" t="s">
        <v>18</v>
      </c>
      <c r="C18" s="77">
        <v>6300000</v>
      </c>
      <c r="D18" s="78">
        <f>E18-C18</f>
        <v>2858850</v>
      </c>
      <c r="E18" s="79">
        <v>9158850</v>
      </c>
      <c r="F18" s="80">
        <v>7196500</v>
      </c>
      <c r="G18" s="81">
        <v>6597124</v>
      </c>
      <c r="H18" s="79">
        <f>F18-G18</f>
        <v>599376</v>
      </c>
      <c r="I18" s="10"/>
      <c r="J18" s="10"/>
      <c r="K18" s="10"/>
    </row>
    <row r="19" spans="1:11" s="11" customFormat="1" ht="16.5" customHeight="1" x14ac:dyDescent="0.5">
      <c r="A19" s="35" t="s">
        <v>24</v>
      </c>
      <c r="B19" s="59" t="s">
        <v>10</v>
      </c>
      <c r="C19" s="77">
        <v>2975000</v>
      </c>
      <c r="D19" s="78">
        <f>E19-C19</f>
        <v>830250</v>
      </c>
      <c r="E19" s="79">
        <v>3805250</v>
      </c>
      <c r="F19" s="80">
        <v>4135000</v>
      </c>
      <c r="G19" s="81">
        <v>4135000</v>
      </c>
      <c r="H19" s="79">
        <f t="shared" ref="H19:H25" si="3">F19-G19</f>
        <v>0</v>
      </c>
      <c r="I19" s="10"/>
      <c r="J19" s="10"/>
      <c r="K19" s="10"/>
    </row>
    <row r="20" spans="1:11" s="11" customFormat="1" ht="16.5" customHeight="1" x14ac:dyDescent="0.5">
      <c r="A20" s="35" t="s">
        <v>26</v>
      </c>
      <c r="B20" s="59" t="s">
        <v>10</v>
      </c>
      <c r="C20" s="77">
        <v>6200000</v>
      </c>
      <c r="D20" s="78">
        <f>E20-C20</f>
        <v>1748625</v>
      </c>
      <c r="E20" s="79">
        <v>7948625</v>
      </c>
      <c r="F20" s="80">
        <v>8013000</v>
      </c>
      <c r="G20" s="81">
        <v>8013000</v>
      </c>
      <c r="H20" s="79">
        <f t="shared" si="3"/>
        <v>0</v>
      </c>
      <c r="I20" s="10"/>
      <c r="J20" s="10"/>
      <c r="K20" s="10"/>
    </row>
    <row r="21" spans="1:11" s="11" customFormat="1" ht="16.5" customHeight="1" x14ac:dyDescent="0.5">
      <c r="A21" s="35" t="s">
        <v>28</v>
      </c>
      <c r="B21" s="59" t="s">
        <v>29</v>
      </c>
      <c r="C21" s="77">
        <v>10725000</v>
      </c>
      <c r="D21" s="78">
        <f>E21-C21</f>
        <v>2670866</v>
      </c>
      <c r="E21" s="79">
        <v>13395866</v>
      </c>
      <c r="F21" s="80">
        <v>14150160</v>
      </c>
      <c r="G21" s="81">
        <v>14150160</v>
      </c>
      <c r="H21" s="79">
        <f t="shared" si="3"/>
        <v>0</v>
      </c>
      <c r="I21" s="10"/>
      <c r="J21" s="10"/>
      <c r="K21" s="10"/>
    </row>
    <row r="22" spans="1:11" s="11" customFormat="1" ht="16.5" customHeight="1" x14ac:dyDescent="0.5">
      <c r="A22" s="35" t="s">
        <v>32</v>
      </c>
      <c r="B22" s="59" t="s">
        <v>10</v>
      </c>
      <c r="C22" s="77">
        <v>2030000</v>
      </c>
      <c r="D22" s="78">
        <f>E22-C22</f>
        <v>449347</v>
      </c>
      <c r="E22" s="79">
        <v>2479347</v>
      </c>
      <c r="F22" s="80">
        <v>2922890</v>
      </c>
      <c r="G22" s="81">
        <v>2922890</v>
      </c>
      <c r="H22" s="79">
        <f t="shared" si="3"/>
        <v>0</v>
      </c>
      <c r="I22" s="10"/>
      <c r="J22" s="10"/>
      <c r="K22" s="10"/>
    </row>
    <row r="23" spans="1:11" s="11" customFormat="1" ht="16.5" customHeight="1" x14ac:dyDescent="0.5">
      <c r="A23" s="35" t="s">
        <v>36</v>
      </c>
      <c r="B23" s="59" t="s">
        <v>37</v>
      </c>
      <c r="C23" s="77">
        <v>2665000</v>
      </c>
      <c r="D23" s="78">
        <f>E23-C23</f>
        <v>663950</v>
      </c>
      <c r="E23" s="79">
        <v>3328950</v>
      </c>
      <c r="F23" s="80">
        <v>4257867</v>
      </c>
      <c r="G23" s="81">
        <v>4257867</v>
      </c>
      <c r="H23" s="79">
        <f t="shared" si="3"/>
        <v>0</v>
      </c>
      <c r="I23" s="10"/>
      <c r="J23" s="10"/>
      <c r="K23" s="10"/>
    </row>
    <row r="24" spans="1:11" s="11" customFormat="1" ht="16.5" customHeight="1" x14ac:dyDescent="0.5">
      <c r="A24" s="35" t="s">
        <v>42</v>
      </c>
      <c r="B24" s="59" t="s">
        <v>43</v>
      </c>
      <c r="C24" s="77">
        <v>4305000</v>
      </c>
      <c r="D24" s="78">
        <f>E24-C24</f>
        <v>1032625</v>
      </c>
      <c r="E24" s="79">
        <v>5337625</v>
      </c>
      <c r="F24" s="80">
        <v>7144529</v>
      </c>
      <c r="G24" s="81">
        <v>7144529</v>
      </c>
      <c r="H24" s="79">
        <f t="shared" si="3"/>
        <v>0</v>
      </c>
      <c r="I24" s="10"/>
      <c r="J24" s="10"/>
      <c r="K24" s="10"/>
    </row>
    <row r="25" spans="1:11" s="11" customFormat="1" ht="16.5" customHeight="1" x14ac:dyDescent="0.5">
      <c r="A25" s="35" t="s">
        <v>47</v>
      </c>
      <c r="B25" s="59" t="s">
        <v>16</v>
      </c>
      <c r="C25" s="77">
        <v>2360000</v>
      </c>
      <c r="D25" s="78">
        <f>E25-C25</f>
        <v>323991</v>
      </c>
      <c r="E25" s="79">
        <v>2683991</v>
      </c>
      <c r="F25" s="80">
        <v>4791309</v>
      </c>
      <c r="G25" s="81">
        <v>4791309</v>
      </c>
      <c r="H25" s="79">
        <f t="shared" si="3"/>
        <v>0</v>
      </c>
      <c r="I25" s="10"/>
      <c r="J25" s="10"/>
      <c r="K25" s="10"/>
    </row>
    <row r="26" spans="1:11" s="11" customFormat="1" ht="16.5" customHeight="1" x14ac:dyDescent="0.5">
      <c r="A26" s="37" t="s">
        <v>60</v>
      </c>
      <c r="B26" s="60"/>
      <c r="C26" s="70">
        <f>SUM(C16:C25)</f>
        <v>96100000</v>
      </c>
      <c r="D26" s="4">
        <f>SUM(D16:D25)</f>
        <v>38976156</v>
      </c>
      <c r="E26" s="38">
        <f>SUM(E16:E25)</f>
        <v>135076156</v>
      </c>
      <c r="F26" s="62">
        <f>SUM(F16:F25)</f>
        <v>115080114</v>
      </c>
      <c r="G26" s="4">
        <f>SUM(G16:G25)</f>
        <v>72846979</v>
      </c>
      <c r="H26" s="38">
        <f>SUM(H16:H25)</f>
        <v>42233135</v>
      </c>
      <c r="I26" s="10"/>
      <c r="J26" s="10"/>
      <c r="K26" s="10"/>
    </row>
    <row r="27" spans="1:11" s="13" customFormat="1" ht="16.5" customHeight="1" x14ac:dyDescent="0.5">
      <c r="A27" s="42" t="s">
        <v>61</v>
      </c>
      <c r="B27" s="5"/>
      <c r="C27" s="71">
        <f>C26+C13</f>
        <v>144000232</v>
      </c>
      <c r="D27" s="7">
        <f t="shared" ref="D27:H27" si="4">D26+D13</f>
        <v>52372132</v>
      </c>
      <c r="E27" s="43">
        <f t="shared" si="4"/>
        <v>196372364</v>
      </c>
      <c r="F27" s="6">
        <f t="shared" si="4"/>
        <v>197096632.69999999</v>
      </c>
      <c r="G27" s="7">
        <f t="shared" si="4"/>
        <v>138116576</v>
      </c>
      <c r="H27" s="43">
        <f t="shared" si="4"/>
        <v>58980056.700000003</v>
      </c>
      <c r="I27" s="12"/>
      <c r="J27" s="12"/>
      <c r="K27" s="12"/>
    </row>
    <row r="28" spans="1:11" s="11" customFormat="1" ht="15.75" x14ac:dyDescent="0.5">
      <c r="A28" s="39"/>
      <c r="B28" s="40"/>
      <c r="C28" s="39"/>
      <c r="D28" s="40"/>
      <c r="E28" s="41"/>
      <c r="F28" s="40"/>
      <c r="G28" s="40"/>
      <c r="H28" s="41"/>
      <c r="I28" s="10"/>
      <c r="J28" s="10"/>
      <c r="K28" s="10"/>
    </row>
    <row r="29" spans="1:11" s="15" customFormat="1" ht="15.75" x14ac:dyDescent="0.5">
      <c r="A29" s="32" t="s">
        <v>66</v>
      </c>
      <c r="B29" s="44"/>
      <c r="C29" s="72"/>
      <c r="D29" s="44"/>
      <c r="E29" s="45"/>
      <c r="F29" s="44"/>
      <c r="G29" s="44"/>
      <c r="H29" s="45"/>
      <c r="I29" s="14"/>
      <c r="J29" s="14"/>
      <c r="K29" s="14"/>
    </row>
    <row r="30" spans="1:11" s="11" customFormat="1" ht="16.5" customHeight="1" x14ac:dyDescent="0.5">
      <c r="A30" s="35" t="s">
        <v>5</v>
      </c>
      <c r="B30" s="59" t="s">
        <v>6</v>
      </c>
      <c r="C30" s="69">
        <v>3414768</v>
      </c>
      <c r="D30" s="2">
        <f>E30-C30</f>
        <v>825064.5</v>
      </c>
      <c r="E30" s="36">
        <f>368533.14+3871299.36</f>
        <v>4239832.5</v>
      </c>
      <c r="F30" s="61">
        <v>3722689.8</v>
      </c>
      <c r="G30" s="3">
        <v>3722690</v>
      </c>
      <c r="H30" s="36">
        <v>0</v>
      </c>
      <c r="I30" s="10"/>
      <c r="J30" s="10"/>
      <c r="K30" s="10"/>
    </row>
    <row r="31" spans="1:11" s="11" customFormat="1" ht="16.5" customHeight="1" x14ac:dyDescent="0.5">
      <c r="A31" s="35" t="s">
        <v>20</v>
      </c>
      <c r="B31" s="59" t="s">
        <v>21</v>
      </c>
      <c r="C31" s="77">
        <v>4315000</v>
      </c>
      <c r="D31" s="78">
        <f>E31-C31</f>
        <v>120360</v>
      </c>
      <c r="E31" s="79">
        <v>4435360</v>
      </c>
      <c r="F31" s="80">
        <v>8431762</v>
      </c>
      <c r="G31" s="81">
        <v>8431762</v>
      </c>
      <c r="H31" s="79">
        <f>F31-G31</f>
        <v>0</v>
      </c>
      <c r="I31" s="10"/>
      <c r="J31" s="10"/>
      <c r="K31" s="10"/>
    </row>
    <row r="32" spans="1:11" s="11" customFormat="1" ht="16.5" customHeight="1" x14ac:dyDescent="0.5">
      <c r="A32" s="35" t="s">
        <v>39</v>
      </c>
      <c r="B32" s="59" t="s">
        <v>14</v>
      </c>
      <c r="C32" s="77">
        <v>1140000</v>
      </c>
      <c r="D32" s="78">
        <f>E32-C32</f>
        <v>115925</v>
      </c>
      <c r="E32" s="79">
        <v>1255925</v>
      </c>
      <c r="F32" s="80">
        <v>5102931</v>
      </c>
      <c r="G32" s="81">
        <v>5102931</v>
      </c>
      <c r="H32" s="79">
        <f>F32-G32</f>
        <v>0</v>
      </c>
      <c r="I32" s="10"/>
      <c r="J32" s="10"/>
      <c r="K32" s="10"/>
    </row>
    <row r="33" spans="1:11" s="11" customFormat="1" ht="16.5" customHeight="1" x14ac:dyDescent="0.5">
      <c r="A33" s="35" t="s">
        <v>45</v>
      </c>
      <c r="B33" s="59" t="s">
        <v>46</v>
      </c>
      <c r="C33" s="77">
        <v>2400000</v>
      </c>
      <c r="D33" s="78">
        <f>E33-C33</f>
        <v>141000</v>
      </c>
      <c r="E33" s="79">
        <v>2541000</v>
      </c>
      <c r="F33" s="80">
        <v>12130036</v>
      </c>
      <c r="G33" s="81">
        <v>12130036</v>
      </c>
      <c r="H33" s="79">
        <f>F33-G33</f>
        <v>0</v>
      </c>
      <c r="I33" s="10"/>
      <c r="J33" s="10"/>
      <c r="K33" s="10"/>
    </row>
    <row r="34" spans="1:11" s="15" customFormat="1" ht="15.75" x14ac:dyDescent="0.5">
      <c r="A34" s="46" t="s">
        <v>67</v>
      </c>
      <c r="B34" s="44"/>
      <c r="C34" s="73">
        <f>SUM(C30:C33)</f>
        <v>11269768</v>
      </c>
      <c r="D34" s="47">
        <f>SUM(D30:D33)</f>
        <v>1202349.5</v>
      </c>
      <c r="E34" s="48">
        <f>SUM(E30:E33)</f>
        <v>12472117.5</v>
      </c>
      <c r="F34" s="47">
        <f>SUM(F30:F33)</f>
        <v>29387418.800000001</v>
      </c>
      <c r="G34" s="47">
        <f>SUM(G30:G33)</f>
        <v>29387419</v>
      </c>
      <c r="H34" s="48">
        <f>SUM(H30:H33)</f>
        <v>0</v>
      </c>
      <c r="I34" s="14"/>
      <c r="J34" s="14"/>
      <c r="K34" s="14"/>
    </row>
    <row r="35" spans="1:11" s="15" customFormat="1" ht="15.75" x14ac:dyDescent="0.5">
      <c r="A35" s="49"/>
      <c r="B35" s="50"/>
      <c r="C35" s="49"/>
      <c r="D35" s="50"/>
      <c r="E35" s="51"/>
      <c r="F35" s="50"/>
      <c r="G35" s="50"/>
      <c r="H35" s="51"/>
      <c r="I35" s="14"/>
      <c r="J35" s="14"/>
      <c r="K35" s="14"/>
    </row>
    <row r="36" spans="1:11" s="15" customFormat="1" ht="15.75" x14ac:dyDescent="0.5">
      <c r="A36" s="32" t="s">
        <v>63</v>
      </c>
      <c r="B36" s="44"/>
      <c r="C36" s="72"/>
      <c r="D36" s="44"/>
      <c r="E36" s="45"/>
      <c r="F36" s="44"/>
      <c r="G36" s="44"/>
      <c r="H36" s="45"/>
      <c r="I36" s="14"/>
      <c r="J36" s="14"/>
      <c r="K36" s="14"/>
    </row>
    <row r="37" spans="1:11" s="11" customFormat="1" ht="16.5" customHeight="1" x14ac:dyDescent="0.5">
      <c r="A37" s="35" t="s">
        <v>13</v>
      </c>
      <c r="B37" s="59" t="s">
        <v>14</v>
      </c>
      <c r="C37" s="69">
        <v>8450000</v>
      </c>
      <c r="D37" s="2">
        <f>E37-C37</f>
        <v>4292575</v>
      </c>
      <c r="E37" s="36">
        <v>12742575</v>
      </c>
      <c r="F37" s="61">
        <v>9035000</v>
      </c>
      <c r="G37" s="3">
        <v>0</v>
      </c>
      <c r="H37" s="36">
        <f>F37-G37</f>
        <v>9035000</v>
      </c>
      <c r="I37" s="10"/>
      <c r="J37" s="10"/>
      <c r="K37" s="10"/>
    </row>
    <row r="38" spans="1:11" s="11" customFormat="1" ht="16.5" customHeight="1" x14ac:dyDescent="0.5">
      <c r="A38" s="35" t="s">
        <v>19</v>
      </c>
      <c r="B38" s="59" t="s">
        <v>14</v>
      </c>
      <c r="C38" s="77">
        <v>5250000</v>
      </c>
      <c r="D38" s="78">
        <f>E38-C38</f>
        <v>2385000</v>
      </c>
      <c r="E38" s="79">
        <v>7635000</v>
      </c>
      <c r="F38" s="80">
        <v>6000000</v>
      </c>
      <c r="G38" s="81">
        <v>1718091</v>
      </c>
      <c r="H38" s="79">
        <f>F38-G38</f>
        <v>4281909</v>
      </c>
      <c r="I38" s="10"/>
      <c r="J38" s="10"/>
      <c r="K38" s="10"/>
    </row>
    <row r="39" spans="1:11" s="11" customFormat="1" ht="16.5" customHeight="1" x14ac:dyDescent="0.5">
      <c r="A39" s="35" t="s">
        <v>25</v>
      </c>
      <c r="B39" s="59" t="s">
        <v>14</v>
      </c>
      <c r="C39" s="77">
        <v>3555000</v>
      </c>
      <c r="D39" s="78">
        <f>E39-C39</f>
        <v>1059100</v>
      </c>
      <c r="E39" s="79">
        <v>4614100</v>
      </c>
      <c r="F39" s="80">
        <v>4735000</v>
      </c>
      <c r="G39" s="81">
        <v>4735000</v>
      </c>
      <c r="H39" s="79">
        <f>F39-G39</f>
        <v>0</v>
      </c>
      <c r="I39" s="10"/>
      <c r="J39" s="10"/>
      <c r="K39" s="10"/>
    </row>
    <row r="40" spans="1:11" s="11" customFormat="1" ht="16.5" customHeight="1" x14ac:dyDescent="0.5">
      <c r="A40" s="35" t="s">
        <v>27</v>
      </c>
      <c r="B40" s="59" t="s">
        <v>14</v>
      </c>
      <c r="C40" s="77">
        <v>3735000</v>
      </c>
      <c r="D40" s="78">
        <f>E40-C40</f>
        <v>1053681</v>
      </c>
      <c r="E40" s="79">
        <v>4788681</v>
      </c>
      <c r="F40" s="80">
        <v>4826000</v>
      </c>
      <c r="G40" s="81">
        <v>4826000</v>
      </c>
      <c r="H40" s="79">
        <f>F40-G40</f>
        <v>0</v>
      </c>
      <c r="I40" s="10"/>
      <c r="J40" s="10"/>
      <c r="K40" s="10"/>
    </row>
    <row r="41" spans="1:11" s="11" customFormat="1" ht="16.5" customHeight="1" x14ac:dyDescent="0.5">
      <c r="A41" s="35" t="s">
        <v>30</v>
      </c>
      <c r="B41" s="59" t="s">
        <v>14</v>
      </c>
      <c r="C41" s="77">
        <v>6345000</v>
      </c>
      <c r="D41" s="78">
        <f>E41-C41</f>
        <v>1581200</v>
      </c>
      <c r="E41" s="79">
        <v>7926200</v>
      </c>
      <c r="F41" s="80">
        <v>8300172</v>
      </c>
      <c r="G41" s="81">
        <v>8300172</v>
      </c>
      <c r="H41" s="79">
        <f>F41-G41</f>
        <v>0</v>
      </c>
      <c r="I41" s="10"/>
      <c r="J41" s="10"/>
      <c r="K41" s="10"/>
    </row>
    <row r="42" spans="1:11" s="11" customFormat="1" ht="16.5" customHeight="1" x14ac:dyDescent="0.5">
      <c r="A42" s="35" t="s">
        <v>33</v>
      </c>
      <c r="B42" s="59" t="s">
        <v>14</v>
      </c>
      <c r="C42" s="77">
        <v>5360000</v>
      </c>
      <c r="D42" s="78">
        <f>E42-C42</f>
        <v>1183631</v>
      </c>
      <c r="E42" s="79">
        <v>6543631</v>
      </c>
      <c r="F42" s="80">
        <v>7697291</v>
      </c>
      <c r="G42" s="81">
        <v>7697291</v>
      </c>
      <c r="H42" s="79">
        <f>F42-G42</f>
        <v>0</v>
      </c>
      <c r="I42" s="10"/>
      <c r="J42" s="10"/>
      <c r="K42" s="10"/>
    </row>
    <row r="43" spans="1:11" s="11" customFormat="1" ht="16.5" customHeight="1" x14ac:dyDescent="0.5">
      <c r="A43" s="35" t="s">
        <v>38</v>
      </c>
      <c r="B43" s="59" t="s">
        <v>14</v>
      </c>
      <c r="C43" s="77">
        <v>3975000</v>
      </c>
      <c r="D43" s="78">
        <f>E43-C43</f>
        <v>988475</v>
      </c>
      <c r="E43" s="79">
        <v>4963475</v>
      </c>
      <c r="F43" s="80">
        <v>6350904</v>
      </c>
      <c r="G43" s="81">
        <v>6350904</v>
      </c>
      <c r="H43" s="79">
        <f>F43-G43</f>
        <v>0</v>
      </c>
      <c r="I43" s="10"/>
      <c r="J43" s="10"/>
      <c r="K43" s="10"/>
    </row>
    <row r="44" spans="1:11" s="11" customFormat="1" ht="16.5" customHeight="1" x14ac:dyDescent="0.5">
      <c r="A44" s="35" t="s">
        <v>44</v>
      </c>
      <c r="B44" s="59" t="s">
        <v>14</v>
      </c>
      <c r="C44" s="77">
        <v>3175000</v>
      </c>
      <c r="D44" s="78">
        <f>E44-C44</f>
        <v>761825</v>
      </c>
      <c r="E44" s="79">
        <v>3936825</v>
      </c>
      <c r="F44" s="80">
        <v>5283578</v>
      </c>
      <c r="G44" s="81">
        <v>5283578</v>
      </c>
      <c r="H44" s="79">
        <f>F44-G44</f>
        <v>0</v>
      </c>
      <c r="I44" s="10"/>
      <c r="J44" s="10"/>
      <c r="K44" s="10"/>
    </row>
    <row r="45" spans="1:11" s="11" customFormat="1" ht="16.5" customHeight="1" x14ac:dyDescent="0.5">
      <c r="A45" s="35" t="s">
        <v>48</v>
      </c>
      <c r="B45" s="59" t="s">
        <v>14</v>
      </c>
      <c r="C45" s="77">
        <v>1100000</v>
      </c>
      <c r="D45" s="78">
        <f>E45-C45</f>
        <v>151022</v>
      </c>
      <c r="E45" s="79">
        <v>1251022</v>
      </c>
      <c r="F45" s="80">
        <v>2240093</v>
      </c>
      <c r="G45" s="81">
        <v>2240093</v>
      </c>
      <c r="H45" s="79">
        <f>F45-G45</f>
        <v>0</v>
      </c>
      <c r="I45" s="10"/>
      <c r="J45" s="10"/>
      <c r="K45" s="10"/>
    </row>
    <row r="46" spans="1:11" s="15" customFormat="1" ht="15.75" x14ac:dyDescent="0.5">
      <c r="A46" s="46" t="s">
        <v>62</v>
      </c>
      <c r="B46" s="44"/>
      <c r="C46" s="73">
        <f>SUM(C37:C45)</f>
        <v>40945000</v>
      </c>
      <c r="D46" s="47">
        <f>SUM(D37:D45)</f>
        <v>13456509</v>
      </c>
      <c r="E46" s="48">
        <f>SUM(E37:E45)</f>
        <v>54401509</v>
      </c>
      <c r="F46" s="47">
        <f>SUM(F37:F45)</f>
        <v>54468038</v>
      </c>
      <c r="G46" s="47">
        <f>SUM(G37:G45)</f>
        <v>41151129</v>
      </c>
      <c r="H46" s="48">
        <f>SUM(H37:H45)</f>
        <v>13316909</v>
      </c>
      <c r="I46" s="14"/>
      <c r="J46" s="14"/>
      <c r="K46" s="14"/>
    </row>
    <row r="47" spans="1:11" s="15" customFormat="1" ht="15.75" x14ac:dyDescent="0.5">
      <c r="A47" s="49"/>
      <c r="B47" s="50"/>
      <c r="C47" s="49"/>
      <c r="D47" s="50"/>
      <c r="E47" s="51"/>
      <c r="F47" s="50"/>
      <c r="G47" s="50"/>
      <c r="H47" s="51"/>
      <c r="I47" s="14"/>
      <c r="J47" s="14"/>
      <c r="K47" s="14"/>
    </row>
    <row r="48" spans="1:11" s="15" customFormat="1" ht="15.75" x14ac:dyDescent="0.5">
      <c r="A48" s="32" t="s">
        <v>68</v>
      </c>
      <c r="B48" s="44"/>
      <c r="C48" s="72"/>
      <c r="D48" s="44"/>
      <c r="E48" s="45"/>
      <c r="F48" s="44"/>
      <c r="G48" s="44"/>
      <c r="H48" s="45"/>
      <c r="I48" s="14"/>
      <c r="J48" s="14"/>
      <c r="K48" s="14"/>
    </row>
    <row r="49" spans="1:11" s="11" customFormat="1" ht="16.149999999999999" customHeight="1" x14ac:dyDescent="0.5">
      <c r="A49" s="35" t="s">
        <v>51</v>
      </c>
      <c r="B49" s="59" t="s">
        <v>14</v>
      </c>
      <c r="C49" s="69">
        <v>2065000</v>
      </c>
      <c r="D49" s="2">
        <f>E49-C49</f>
        <v>346375</v>
      </c>
      <c r="E49" s="36">
        <v>2411375</v>
      </c>
      <c r="F49" s="61">
        <v>4513707</v>
      </c>
      <c r="G49" s="3">
        <v>4513707</v>
      </c>
      <c r="H49" s="36">
        <f>F49-G49</f>
        <v>0</v>
      </c>
      <c r="I49" s="10"/>
      <c r="J49" s="10"/>
      <c r="K49" s="10"/>
    </row>
    <row r="50" spans="1:11" s="15" customFormat="1" ht="15.75" x14ac:dyDescent="0.5">
      <c r="A50" s="52" t="s">
        <v>69</v>
      </c>
      <c r="B50" s="19"/>
      <c r="C50" s="74">
        <f>SUM(C49:C49)</f>
        <v>2065000</v>
      </c>
      <c r="D50" s="20">
        <f>SUM(D49:D49)</f>
        <v>346375</v>
      </c>
      <c r="E50" s="53">
        <f>SUM(E49:E49)</f>
        <v>2411375</v>
      </c>
      <c r="F50" s="63">
        <f>SUM(F49:F49)</f>
        <v>4513707</v>
      </c>
      <c r="G50" s="20">
        <f>SUM(G49:G49)</f>
        <v>4513707</v>
      </c>
      <c r="H50" s="53">
        <f>SUM(H49:H49)</f>
        <v>0</v>
      </c>
      <c r="I50" s="14"/>
      <c r="J50" s="14"/>
      <c r="K50" s="14"/>
    </row>
    <row r="51" spans="1:11" s="17" customFormat="1" ht="15.75" x14ac:dyDescent="0.5">
      <c r="A51" s="52" t="s">
        <v>70</v>
      </c>
      <c r="B51" s="21"/>
      <c r="C51" s="75">
        <f>C34+C46+C50</f>
        <v>54279768</v>
      </c>
      <c r="D51" s="22">
        <f t="shared" ref="D51:H51" si="5">D34+D46+D50</f>
        <v>15005233.5</v>
      </c>
      <c r="E51" s="54">
        <f t="shared" si="5"/>
        <v>69285001.5</v>
      </c>
      <c r="F51" s="64">
        <f t="shared" si="5"/>
        <v>88369163.799999997</v>
      </c>
      <c r="G51" s="22">
        <f t="shared" si="5"/>
        <v>75052255</v>
      </c>
      <c r="H51" s="54">
        <f t="shared" si="5"/>
        <v>13316909</v>
      </c>
      <c r="I51" s="16"/>
      <c r="J51" s="16"/>
      <c r="K51" s="16"/>
    </row>
    <row r="52" spans="1:11" s="15" customFormat="1" ht="15.75" x14ac:dyDescent="0.5">
      <c r="A52" s="49"/>
      <c r="B52" s="50"/>
      <c r="C52" s="49"/>
      <c r="D52" s="50"/>
      <c r="E52" s="51"/>
      <c r="F52" s="50"/>
      <c r="G52" s="50"/>
      <c r="H52" s="51"/>
      <c r="I52" s="14"/>
      <c r="J52" s="14"/>
      <c r="K52" s="14"/>
    </row>
    <row r="53" spans="1:11" s="17" customFormat="1" ht="16.149999999999999" thickBot="1" x14ac:dyDescent="0.55000000000000004">
      <c r="A53" s="55" t="s">
        <v>71</v>
      </c>
      <c r="B53" s="56"/>
      <c r="C53" s="76">
        <f>C27+C51</f>
        <v>198280000</v>
      </c>
      <c r="D53" s="57">
        <f t="shared" ref="D53:H53" si="6">D27+D51</f>
        <v>67377365.5</v>
      </c>
      <c r="E53" s="58">
        <f t="shared" si="6"/>
        <v>265657365.5</v>
      </c>
      <c r="F53" s="57">
        <f t="shared" si="6"/>
        <v>285465796.5</v>
      </c>
      <c r="G53" s="57">
        <f t="shared" si="6"/>
        <v>213168831</v>
      </c>
      <c r="H53" s="58">
        <f t="shared" si="6"/>
        <v>72296965.700000003</v>
      </c>
      <c r="I53" s="16"/>
      <c r="J53" s="16"/>
      <c r="K53" s="16"/>
    </row>
    <row r="54" spans="1:11" s="15" customFormat="1" ht="15.75" x14ac:dyDescent="0.5">
      <c r="A54" s="18"/>
      <c r="B54" s="14"/>
      <c r="C54" s="14"/>
      <c r="D54" s="14"/>
      <c r="E54" s="14"/>
      <c r="F54" s="14"/>
      <c r="G54" s="14"/>
      <c r="H54" s="14"/>
      <c r="I54" s="14"/>
      <c r="J54" s="14"/>
      <c r="K54" s="14"/>
    </row>
  </sheetData>
  <mergeCells count="2">
    <mergeCell ref="A2:H2"/>
    <mergeCell ref="A1:H1"/>
  </mergeCells>
  <conditionalFormatting sqref="A5:B7 A16:B17 A30:B31 A37:B39">
    <cfRule type="containsText" dxfId="0" priority="5" operator="containsText" text="No Reportable Debt">
      <formula>NOT(ISERROR(SEARCH("No Reportable Debt",A5)))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Current Debt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HAINES</dc:creator>
  <cp:lastModifiedBy>LISA HAINES</cp:lastModifiedBy>
  <dcterms:created xsi:type="dcterms:W3CDTF">2025-06-27T16:06:57Z</dcterms:created>
  <dcterms:modified xsi:type="dcterms:W3CDTF">2025-06-27T17:37:51Z</dcterms:modified>
</cp:coreProperties>
</file>